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dhs-my.sharepoint.com/personal/thomas_liner_arkansas_gov/Documents/Desktop/"/>
    </mc:Choice>
  </mc:AlternateContent>
  <xr:revisionPtr revIDLastSave="39" documentId="8_{2D78879D-4E10-4CE1-BBC2-20A6599931CA}" xr6:coauthVersionLast="47" xr6:coauthVersionMax="47" xr10:uidLastSave="{D5646515-7311-4DD0-A5FC-C6806CE8E2F7}"/>
  <bookViews>
    <workbookView xWindow="-96" yWindow="-96" windowWidth="23232" windowHeight="12552" xr2:uid="{03268906-517F-4B8D-833F-989FE064C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U17" i="1"/>
  <c r="U16" i="1"/>
  <c r="U15" i="1"/>
</calcChain>
</file>

<file path=xl/sharedStrings.xml><?xml version="1.0" encoding="utf-8"?>
<sst xmlns="http://schemas.openxmlformats.org/spreadsheetml/2006/main" count="411" uniqueCount="108">
  <si>
    <t>Job Number</t>
  </si>
  <si>
    <t>Submitter</t>
  </si>
  <si>
    <t># of Samples</t>
  </si>
  <si>
    <t>Date Approved</t>
  </si>
  <si>
    <t>MRP-19773</t>
  </si>
  <si>
    <t>DAY_W</t>
  </si>
  <si>
    <t>wday@usgs.gov</t>
  </si>
  <si>
    <t>C-ICPOES_MS-61</t>
  </si>
  <si>
    <t>C-WDXRF-MAJORS</t>
  </si>
  <si>
    <t>Lab No.</t>
  </si>
  <si>
    <t>Field No.</t>
  </si>
  <si>
    <t>Sample Description</t>
  </si>
  <si>
    <t>Al</t>
  </si>
  <si>
    <t>Ca</t>
  </si>
  <si>
    <t>Fe</t>
  </si>
  <si>
    <t>K</t>
  </si>
  <si>
    <t>Mg</t>
  </si>
  <si>
    <t>P</t>
  </si>
  <si>
    <t>S</t>
  </si>
  <si>
    <t>Si</t>
  </si>
  <si>
    <t>Ti</t>
  </si>
  <si>
    <t>Ag</t>
  </si>
  <si>
    <t>As</t>
  </si>
  <si>
    <t>B</t>
  </si>
  <si>
    <t>Ba</t>
  </si>
  <si>
    <t>Be</t>
  </si>
  <si>
    <t>Bi</t>
  </si>
  <si>
    <t>Cd</t>
  </si>
  <si>
    <t>Ce</t>
  </si>
  <si>
    <t>Co</t>
  </si>
  <si>
    <t>Cr</t>
  </si>
  <si>
    <t>Cs</t>
  </si>
  <si>
    <t>Cu</t>
  </si>
  <si>
    <t>Dy</t>
  </si>
  <si>
    <t>Er</t>
  </si>
  <si>
    <t>Eu</t>
  </si>
  <si>
    <t>Ga</t>
  </si>
  <si>
    <t>Gd</t>
  </si>
  <si>
    <t>Ge</t>
  </si>
  <si>
    <t>Hf</t>
  </si>
  <si>
    <t>Ho</t>
  </si>
  <si>
    <t>In</t>
  </si>
  <si>
    <t>La</t>
  </si>
  <si>
    <t>Li</t>
  </si>
  <si>
    <t>Lu</t>
  </si>
  <si>
    <t>Mn</t>
  </si>
  <si>
    <t>Mo</t>
  </si>
  <si>
    <t>Nb</t>
  </si>
  <si>
    <t>Nd</t>
  </si>
  <si>
    <t>Ni</t>
  </si>
  <si>
    <t>Pb</t>
  </si>
  <si>
    <t>Pr</t>
  </si>
  <si>
    <t>Rb</t>
  </si>
  <si>
    <t>Re</t>
  </si>
  <si>
    <t>Sb</t>
  </si>
  <si>
    <t>Sc</t>
  </si>
  <si>
    <t>Se</t>
  </si>
  <si>
    <t>Sm</t>
  </si>
  <si>
    <t>Sn</t>
  </si>
  <si>
    <t>Sr</t>
  </si>
  <si>
    <t>Ta</t>
  </si>
  <si>
    <t>Tb</t>
  </si>
  <si>
    <t>Te</t>
  </si>
  <si>
    <t>Th</t>
  </si>
  <si>
    <t>Tl</t>
  </si>
  <si>
    <t>Tm</t>
  </si>
  <si>
    <t>U</t>
  </si>
  <si>
    <t>V</t>
  </si>
  <si>
    <t>W</t>
  </si>
  <si>
    <t>Y</t>
  </si>
  <si>
    <t>Yb</t>
  </si>
  <si>
    <t>Zn</t>
  </si>
  <si>
    <t>Zr</t>
  </si>
  <si>
    <t>Al2O3</t>
  </si>
  <si>
    <t>BaO</t>
  </si>
  <si>
    <t>CaO</t>
  </si>
  <si>
    <t>Cr2O3</t>
  </si>
  <si>
    <t>Fe2O3</t>
  </si>
  <si>
    <t>K2O</t>
  </si>
  <si>
    <t>LOI</t>
  </si>
  <si>
    <t>MgO</t>
  </si>
  <si>
    <t>Mn3O4</t>
  </si>
  <si>
    <t>Na2O</t>
  </si>
  <si>
    <t>P2O5</t>
  </si>
  <si>
    <t>SiO2</t>
  </si>
  <si>
    <t>TiO2</t>
  </si>
  <si>
    <t>V2O5</t>
  </si>
  <si>
    <t>%</t>
  </si>
  <si>
    <t>ppm</t>
  </si>
  <si>
    <t>C-540310</t>
  </si>
  <si>
    <t>22-64-A</t>
  </si>
  <si>
    <t>cherty sandstone  abundant black nodules and buttons</t>
  </si>
  <si>
    <t>&lt;1</t>
  </si>
  <si>
    <t>&lt;5</t>
  </si>
  <si>
    <t>&lt;0.2</t>
  </si>
  <si>
    <t>&lt;10</t>
  </si>
  <si>
    <t>&lt;0.02</t>
  </si>
  <si>
    <t>&lt;0.5</t>
  </si>
  <si>
    <t>&lt;0.01</t>
  </si>
  <si>
    <t>C-540312</t>
  </si>
  <si>
    <t>22-901B</t>
  </si>
  <si>
    <t>Sample 22-901 ABX; A=Mbss (fine-med grained ss buff to light gray to charcoal) B= Chattanooga (gray to red to black shale) C= Sylamore SS (med-coarse red-brown-buff-gray ss); 55to63TL;</t>
  </si>
  <si>
    <t>C-540313</t>
  </si>
  <si>
    <t>22-63-A</t>
  </si>
  <si>
    <t>friable  rounded  nodules and buttons of dark material</t>
  </si>
  <si>
    <t xml:space="preserve"> </t>
  </si>
  <si>
    <t>total</t>
  </si>
  <si>
    <t>Shale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</si>
</sst>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6"/>
      <color rgb="FF9C57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15" xfId="2" applyFont="1" applyBorder="1" applyAlignment="1">
      <alignment horizontal="left" vertical="center"/>
    </xf>
    <xf numFmtId="0" fontId="4" fillId="0" borderId="0" xfId="0" applyFont="1"/>
    <xf numFmtId="0" fontId="3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15" fontId="5" fillId="0" borderId="12" xfId="2" applyNumberFormat="1" applyFont="1" applyBorder="1" applyAlignment="1">
      <alignment horizontal="left" vertical="center"/>
    </xf>
    <xf numFmtId="15" fontId="5" fillId="0" borderId="0" xfId="2" applyNumberFormat="1" applyFont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4" fillId="0" borderId="10" xfId="0" applyFont="1" applyBorder="1"/>
    <xf numFmtId="0" fontId="3" fillId="0" borderId="20" xfId="2" applyFont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left" vertical="center"/>
    </xf>
    <xf numFmtId="0" fontId="3" fillId="0" borderId="15" xfId="2" quotePrefix="1" applyFont="1" applyBorder="1" applyAlignment="1">
      <alignment horizontal="left" vertical="center"/>
    </xf>
    <xf numFmtId="0" fontId="3" fillId="0" borderId="16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2" fontId="5" fillId="0" borderId="4" xfId="2" applyNumberFormat="1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 wrapText="1"/>
    </xf>
    <xf numFmtId="2" fontId="5" fillId="0" borderId="7" xfId="2" applyNumberFormat="1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5" fillId="0" borderId="5" xfId="2" applyNumberFormat="1" applyFont="1" applyBorder="1" applyAlignment="1">
      <alignment horizontal="left" vertical="center"/>
    </xf>
    <xf numFmtId="2" fontId="5" fillId="0" borderId="10" xfId="2" applyNumberFormat="1" applyFont="1" applyBorder="1" applyAlignment="1">
      <alignment horizontal="left" vertical="center"/>
    </xf>
  </cellXfs>
  <cellStyles count="3">
    <cellStyle name="Neutral" xfId="1" builtinId="28"/>
    <cellStyle name="Normal" xfId="0" builtinId="0"/>
    <cellStyle name="Normal 2" xfId="2" xr:uid="{E203ABBE-F56C-4495-8A4F-C5197C9AB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E762-8165-4878-A71B-9B9D264C1717}">
  <dimension ref="A1:BZ25"/>
  <sheetViews>
    <sheetView tabSelected="1" zoomScale="60" zoomScaleNormal="60" workbookViewId="0">
      <selection activeCell="C11" sqref="C11"/>
    </sheetView>
  </sheetViews>
  <sheetFormatPr defaultRowHeight="20.399999999999999" x14ac:dyDescent="0.75"/>
  <cols>
    <col min="1" max="1" width="19.9453125" style="2" customWidth="1"/>
    <col min="2" max="2" width="22.3671875" style="2" customWidth="1"/>
    <col min="3" max="3" width="42.3671875" style="2" customWidth="1"/>
    <col min="4" max="4" width="25.20703125" style="2" bestFit="1" customWidth="1"/>
    <col min="5" max="5" width="28.15625" style="2" bestFit="1" customWidth="1"/>
    <col min="6" max="44" width="25.20703125" style="2" bestFit="1" customWidth="1"/>
    <col min="45" max="45" width="20.7890625" style="2" bestFit="1" customWidth="1"/>
    <col min="46" max="64" width="25.20703125" style="2" bestFit="1" customWidth="1"/>
    <col min="65" max="78" width="28.15625" style="2" bestFit="1" customWidth="1"/>
    <col min="79" max="16384" width="8.83984375" style="2"/>
  </cols>
  <sheetData>
    <row r="1" spans="1:78" ht="20.7" thickBot="1" x14ac:dyDescent="0.8">
      <c r="A1" s="1" t="s">
        <v>0</v>
      </c>
      <c r="B1" s="1" t="s">
        <v>1</v>
      </c>
      <c r="C1" s="1" t="s">
        <v>2</v>
      </c>
      <c r="D1" s="1" t="s">
        <v>3</v>
      </c>
      <c r="H1" s="3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</row>
    <row r="2" spans="1:78" x14ac:dyDescent="0.75">
      <c r="A2" s="6" t="s">
        <v>4</v>
      </c>
      <c r="B2" s="7" t="s">
        <v>5</v>
      </c>
      <c r="C2" s="7">
        <v>46</v>
      </c>
      <c r="D2" s="8">
        <v>44952</v>
      </c>
      <c r="E2" s="9"/>
      <c r="H2" s="10"/>
      <c r="I2" s="10"/>
      <c r="J2" s="10"/>
      <c r="K2" s="10"/>
      <c r="L2" s="10"/>
      <c r="M2" s="10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1:78" ht="20.7" thickBot="1" x14ac:dyDescent="0.8">
      <c r="A3" s="11"/>
      <c r="B3" s="12" t="s">
        <v>6</v>
      </c>
      <c r="C3" s="12"/>
      <c r="D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8" ht="20.7" thickBot="1" x14ac:dyDescent="0.8">
      <c r="A4" s="5"/>
      <c r="B4" s="5"/>
      <c r="C4" s="5"/>
      <c r="D4" s="14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5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7</v>
      </c>
      <c r="AD4" s="1" t="s">
        <v>7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6" t="s">
        <v>7</v>
      </c>
      <c r="AT4" s="1" t="s">
        <v>7</v>
      </c>
      <c r="AU4" s="1" t="s">
        <v>7</v>
      </c>
      <c r="AV4" s="1" t="s">
        <v>7</v>
      </c>
      <c r="AW4" s="1" t="s">
        <v>7</v>
      </c>
      <c r="AX4" s="1" t="s">
        <v>7</v>
      </c>
      <c r="AY4" s="1" t="s">
        <v>7</v>
      </c>
      <c r="AZ4" s="1" t="s">
        <v>7</v>
      </c>
      <c r="BA4" s="1" t="s">
        <v>7</v>
      </c>
      <c r="BB4" s="1" t="s">
        <v>7</v>
      </c>
      <c r="BC4" s="1" t="s">
        <v>7</v>
      </c>
      <c r="BD4" s="1" t="s">
        <v>7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7</v>
      </c>
      <c r="BK4" s="1" t="s">
        <v>7</v>
      </c>
      <c r="BL4" s="1" t="s">
        <v>7</v>
      </c>
      <c r="BM4" s="1" t="s">
        <v>8</v>
      </c>
      <c r="BN4" s="1" t="s">
        <v>8</v>
      </c>
      <c r="BO4" s="1" t="s">
        <v>8</v>
      </c>
      <c r="BP4" s="1" t="s">
        <v>8</v>
      </c>
      <c r="BQ4" s="1" t="s">
        <v>8</v>
      </c>
      <c r="BR4" s="1" t="s">
        <v>8</v>
      </c>
      <c r="BS4" s="1" t="s">
        <v>8</v>
      </c>
      <c r="BT4" s="1" t="s">
        <v>8</v>
      </c>
      <c r="BU4" s="1" t="s">
        <v>8</v>
      </c>
      <c r="BV4" s="1" t="s">
        <v>8</v>
      </c>
      <c r="BW4" s="1" t="s">
        <v>8</v>
      </c>
      <c r="BX4" s="1" t="s">
        <v>8</v>
      </c>
      <c r="BY4" s="1" t="s">
        <v>8</v>
      </c>
      <c r="BZ4" s="1" t="s">
        <v>8</v>
      </c>
    </row>
    <row r="5" spans="1:78" ht="20.7" thickBot="1" x14ac:dyDescent="0.8">
      <c r="A5" s="17" t="s">
        <v>9</v>
      </c>
      <c r="B5" s="17" t="s">
        <v>10</v>
      </c>
      <c r="C5" s="17" t="s">
        <v>11</v>
      </c>
      <c r="D5" s="18" t="s">
        <v>12</v>
      </c>
      <c r="E5" s="19" t="s">
        <v>13</v>
      </c>
      <c r="F5" s="19" t="s">
        <v>14</v>
      </c>
      <c r="G5" s="19" t="s">
        <v>15</v>
      </c>
      <c r="H5" s="19" t="s">
        <v>16</v>
      </c>
      <c r="I5" s="19" t="s">
        <v>17</v>
      </c>
      <c r="J5" s="19" t="s">
        <v>18</v>
      </c>
      <c r="K5" s="19" t="s">
        <v>19</v>
      </c>
      <c r="L5" s="19" t="s">
        <v>20</v>
      </c>
      <c r="M5" s="19" t="s">
        <v>21</v>
      </c>
      <c r="N5" s="19" t="s">
        <v>22</v>
      </c>
      <c r="O5" s="20" t="s">
        <v>23</v>
      </c>
      <c r="P5" s="19" t="s">
        <v>24</v>
      </c>
      <c r="Q5" s="19" t="s">
        <v>25</v>
      </c>
      <c r="R5" s="19" t="s">
        <v>26</v>
      </c>
      <c r="S5" s="19" t="s">
        <v>27</v>
      </c>
      <c r="T5" s="19" t="s">
        <v>28</v>
      </c>
      <c r="U5" s="19" t="s">
        <v>29</v>
      </c>
      <c r="V5" s="19" t="s">
        <v>30</v>
      </c>
      <c r="W5" s="19" t="s">
        <v>31</v>
      </c>
      <c r="X5" s="19" t="s">
        <v>32</v>
      </c>
      <c r="Y5" s="19" t="s">
        <v>33</v>
      </c>
      <c r="Z5" s="19" t="s">
        <v>34</v>
      </c>
      <c r="AA5" s="19" t="s">
        <v>35</v>
      </c>
      <c r="AB5" s="19" t="s">
        <v>36</v>
      </c>
      <c r="AC5" s="19" t="s">
        <v>37</v>
      </c>
      <c r="AD5" s="19" t="s">
        <v>38</v>
      </c>
      <c r="AE5" s="19" t="s">
        <v>39</v>
      </c>
      <c r="AF5" s="19" t="s">
        <v>40</v>
      </c>
      <c r="AG5" s="19" t="s">
        <v>41</v>
      </c>
      <c r="AH5" s="19" t="s">
        <v>42</v>
      </c>
      <c r="AI5" s="19" t="s">
        <v>43</v>
      </c>
      <c r="AJ5" s="19" t="s">
        <v>44</v>
      </c>
      <c r="AK5" s="19" t="s">
        <v>45</v>
      </c>
      <c r="AL5" s="19" t="s">
        <v>46</v>
      </c>
      <c r="AM5" s="19" t="s">
        <v>47</v>
      </c>
      <c r="AN5" s="19" t="s">
        <v>48</v>
      </c>
      <c r="AO5" s="19" t="s">
        <v>49</v>
      </c>
      <c r="AP5" s="19" t="s">
        <v>50</v>
      </c>
      <c r="AQ5" s="19" t="s">
        <v>51</v>
      </c>
      <c r="AR5" s="19" t="s">
        <v>52</v>
      </c>
      <c r="AS5" s="21" t="s">
        <v>53</v>
      </c>
      <c r="AT5" s="19" t="s">
        <v>54</v>
      </c>
      <c r="AU5" s="19" t="s">
        <v>55</v>
      </c>
      <c r="AV5" s="19" t="s">
        <v>56</v>
      </c>
      <c r="AW5" s="19" t="s">
        <v>57</v>
      </c>
      <c r="AX5" s="19" t="s">
        <v>58</v>
      </c>
      <c r="AY5" s="19" t="s">
        <v>59</v>
      </c>
      <c r="AZ5" s="19" t="s">
        <v>60</v>
      </c>
      <c r="BA5" s="19" t="s">
        <v>61</v>
      </c>
      <c r="BB5" s="19" t="s">
        <v>62</v>
      </c>
      <c r="BC5" s="19" t="s">
        <v>63</v>
      </c>
      <c r="BD5" s="19" t="s">
        <v>64</v>
      </c>
      <c r="BE5" s="19" t="s">
        <v>65</v>
      </c>
      <c r="BF5" s="19" t="s">
        <v>66</v>
      </c>
      <c r="BG5" s="19" t="s">
        <v>67</v>
      </c>
      <c r="BH5" s="19" t="s">
        <v>68</v>
      </c>
      <c r="BI5" s="19" t="s">
        <v>69</v>
      </c>
      <c r="BJ5" s="19" t="s">
        <v>70</v>
      </c>
      <c r="BK5" s="19" t="s">
        <v>71</v>
      </c>
      <c r="BL5" s="19" t="s">
        <v>72</v>
      </c>
      <c r="BM5" s="19" t="s">
        <v>73</v>
      </c>
      <c r="BN5" s="19" t="s">
        <v>74</v>
      </c>
      <c r="BO5" s="19" t="s">
        <v>75</v>
      </c>
      <c r="BP5" s="19" t="s">
        <v>76</v>
      </c>
      <c r="BQ5" s="19" t="s">
        <v>77</v>
      </c>
      <c r="BR5" s="19" t="s">
        <v>78</v>
      </c>
      <c r="BS5" s="19" t="s">
        <v>79</v>
      </c>
      <c r="BT5" s="19" t="s">
        <v>80</v>
      </c>
      <c r="BU5" s="19" t="s">
        <v>81</v>
      </c>
      <c r="BV5" s="19" t="s">
        <v>82</v>
      </c>
      <c r="BW5" s="19" t="s">
        <v>83</v>
      </c>
      <c r="BX5" s="19" t="s">
        <v>84</v>
      </c>
      <c r="BY5" s="19" t="s">
        <v>85</v>
      </c>
      <c r="BZ5" s="22" t="s">
        <v>86</v>
      </c>
    </row>
    <row r="6" spans="1:78" x14ac:dyDescent="0.75">
      <c r="A6" s="6"/>
      <c r="B6" s="7"/>
      <c r="C6" s="7"/>
      <c r="D6" s="23" t="s">
        <v>87</v>
      </c>
      <c r="E6" s="23" t="s">
        <v>87</v>
      </c>
      <c r="F6" s="23" t="s">
        <v>87</v>
      </c>
      <c r="G6" s="23" t="s">
        <v>87</v>
      </c>
      <c r="H6" s="23" t="s">
        <v>87</v>
      </c>
      <c r="I6" s="23" t="s">
        <v>87</v>
      </c>
      <c r="J6" s="23" t="s">
        <v>87</v>
      </c>
      <c r="K6" s="23" t="s">
        <v>87</v>
      </c>
      <c r="L6" s="23" t="s">
        <v>87</v>
      </c>
      <c r="M6" s="23" t="s">
        <v>88</v>
      </c>
      <c r="N6" s="23" t="s">
        <v>88</v>
      </c>
      <c r="O6" s="24" t="s">
        <v>88</v>
      </c>
      <c r="P6" s="23" t="s">
        <v>88</v>
      </c>
      <c r="Q6" s="23" t="s">
        <v>88</v>
      </c>
      <c r="R6" s="23" t="s">
        <v>88</v>
      </c>
      <c r="S6" s="23" t="s">
        <v>88</v>
      </c>
      <c r="T6" s="23" t="s">
        <v>88</v>
      </c>
      <c r="U6" s="23" t="s">
        <v>88</v>
      </c>
      <c r="V6" s="23" t="s">
        <v>88</v>
      </c>
      <c r="W6" s="23" t="s">
        <v>88</v>
      </c>
      <c r="X6" s="23" t="s">
        <v>88</v>
      </c>
      <c r="Y6" s="23" t="s">
        <v>88</v>
      </c>
      <c r="Z6" s="23" t="s">
        <v>88</v>
      </c>
      <c r="AA6" s="23" t="s">
        <v>88</v>
      </c>
      <c r="AB6" s="23" t="s">
        <v>88</v>
      </c>
      <c r="AC6" s="23" t="s">
        <v>88</v>
      </c>
      <c r="AD6" s="23" t="s">
        <v>88</v>
      </c>
      <c r="AE6" s="23" t="s">
        <v>88</v>
      </c>
      <c r="AF6" s="23" t="s">
        <v>88</v>
      </c>
      <c r="AG6" s="23" t="s">
        <v>88</v>
      </c>
      <c r="AH6" s="23" t="s">
        <v>88</v>
      </c>
      <c r="AI6" s="23" t="s">
        <v>88</v>
      </c>
      <c r="AJ6" s="23" t="s">
        <v>88</v>
      </c>
      <c r="AK6" s="23" t="s">
        <v>88</v>
      </c>
      <c r="AL6" s="23" t="s">
        <v>88</v>
      </c>
      <c r="AM6" s="23" t="s">
        <v>88</v>
      </c>
      <c r="AN6" s="23" t="s">
        <v>88</v>
      </c>
      <c r="AO6" s="23" t="s">
        <v>88</v>
      </c>
      <c r="AP6" s="23" t="s">
        <v>88</v>
      </c>
      <c r="AQ6" s="23" t="s">
        <v>88</v>
      </c>
      <c r="AR6" s="23" t="s">
        <v>88</v>
      </c>
      <c r="AS6" s="25" t="s">
        <v>88</v>
      </c>
      <c r="AT6" s="23" t="s">
        <v>88</v>
      </c>
      <c r="AU6" s="23" t="s">
        <v>88</v>
      </c>
      <c r="AV6" s="23" t="s">
        <v>88</v>
      </c>
      <c r="AW6" s="23" t="s">
        <v>88</v>
      </c>
      <c r="AX6" s="23" t="s">
        <v>88</v>
      </c>
      <c r="AY6" s="23" t="s">
        <v>88</v>
      </c>
      <c r="AZ6" s="23" t="s">
        <v>88</v>
      </c>
      <c r="BA6" s="23" t="s">
        <v>88</v>
      </c>
      <c r="BB6" s="23" t="s">
        <v>88</v>
      </c>
      <c r="BC6" s="23" t="s">
        <v>88</v>
      </c>
      <c r="BD6" s="23" t="s">
        <v>88</v>
      </c>
      <c r="BE6" s="23" t="s">
        <v>88</v>
      </c>
      <c r="BF6" s="23" t="s">
        <v>88</v>
      </c>
      <c r="BG6" s="23" t="s">
        <v>88</v>
      </c>
      <c r="BH6" s="23" t="s">
        <v>88</v>
      </c>
      <c r="BI6" s="23" t="s">
        <v>88</v>
      </c>
      <c r="BJ6" s="23" t="s">
        <v>88</v>
      </c>
      <c r="BK6" s="23" t="s">
        <v>88</v>
      </c>
      <c r="BL6" s="23" t="s">
        <v>88</v>
      </c>
      <c r="BM6" s="23" t="s">
        <v>87</v>
      </c>
      <c r="BN6" s="23" t="s">
        <v>87</v>
      </c>
      <c r="BO6" s="23" t="s">
        <v>87</v>
      </c>
      <c r="BP6" s="23" t="s">
        <v>87</v>
      </c>
      <c r="BQ6" s="23" t="s">
        <v>87</v>
      </c>
      <c r="BR6" s="23" t="s">
        <v>87</v>
      </c>
      <c r="BS6" s="23" t="s">
        <v>87</v>
      </c>
      <c r="BT6" s="23" t="s">
        <v>87</v>
      </c>
      <c r="BU6" s="23" t="s">
        <v>87</v>
      </c>
      <c r="BV6" s="23" t="s">
        <v>87</v>
      </c>
      <c r="BW6" s="23" t="s">
        <v>87</v>
      </c>
      <c r="BX6" s="23" t="s">
        <v>87</v>
      </c>
      <c r="BY6" s="23" t="s">
        <v>87</v>
      </c>
      <c r="BZ6" s="26" t="s">
        <v>87</v>
      </c>
    </row>
    <row r="7" spans="1:78" ht="47.7" customHeight="1" x14ac:dyDescent="0.75">
      <c r="A7" s="27" t="s">
        <v>89</v>
      </c>
      <c r="B7" s="23" t="s">
        <v>90</v>
      </c>
      <c r="C7" s="28" t="s">
        <v>91</v>
      </c>
      <c r="D7" s="23">
        <v>0.56999999999999995</v>
      </c>
      <c r="E7" s="23">
        <v>19.5</v>
      </c>
      <c r="F7" s="23">
        <v>0.6</v>
      </c>
      <c r="G7" s="23">
        <v>0.3</v>
      </c>
      <c r="H7" s="23">
        <v>7.0000000000000007E-2</v>
      </c>
      <c r="I7" s="23">
        <v>8.35</v>
      </c>
      <c r="J7" s="23">
        <v>0.04</v>
      </c>
      <c r="K7" s="23">
        <v>19.899999999999999</v>
      </c>
      <c r="L7" s="23">
        <v>0.04</v>
      </c>
      <c r="M7" s="23" t="s">
        <v>92</v>
      </c>
      <c r="N7" s="23">
        <v>24</v>
      </c>
      <c r="O7" s="23">
        <v>12</v>
      </c>
      <c r="P7" s="23">
        <v>50</v>
      </c>
      <c r="Q7" s="23" t="s">
        <v>93</v>
      </c>
      <c r="R7" s="23">
        <v>0.1</v>
      </c>
      <c r="S7" s="23" t="s">
        <v>94</v>
      </c>
      <c r="T7" s="23">
        <v>217</v>
      </c>
      <c r="U7" s="23">
        <v>4.9000000000000004</v>
      </c>
      <c r="V7" s="23">
        <v>15</v>
      </c>
      <c r="W7" s="23">
        <v>0.5</v>
      </c>
      <c r="X7" s="23" t="s">
        <v>95</v>
      </c>
      <c r="Y7" s="23">
        <v>22.02</v>
      </c>
      <c r="Z7" s="23">
        <v>10.17</v>
      </c>
      <c r="AA7" s="23">
        <v>6.3</v>
      </c>
      <c r="AB7" s="23">
        <v>2</v>
      </c>
      <c r="AC7" s="23">
        <v>33.06</v>
      </c>
      <c r="AD7" s="23" t="s">
        <v>92</v>
      </c>
      <c r="AE7" s="23" t="s">
        <v>92</v>
      </c>
      <c r="AF7" s="23">
        <v>4.38</v>
      </c>
      <c r="AG7" s="23" t="s">
        <v>94</v>
      </c>
      <c r="AH7" s="23">
        <v>130</v>
      </c>
      <c r="AI7" s="23" t="s">
        <v>95</v>
      </c>
      <c r="AJ7" s="23">
        <v>0.85</v>
      </c>
      <c r="AK7" s="23">
        <v>61</v>
      </c>
      <c r="AL7" s="23">
        <v>27</v>
      </c>
      <c r="AM7" s="23">
        <v>2</v>
      </c>
      <c r="AN7" s="23">
        <v>124</v>
      </c>
      <c r="AO7" s="23">
        <v>21</v>
      </c>
      <c r="AP7" s="23">
        <v>23</v>
      </c>
      <c r="AQ7" s="23">
        <v>27.2</v>
      </c>
      <c r="AR7" s="23">
        <v>9.6999999999999993</v>
      </c>
      <c r="AS7" s="23" t="s">
        <v>96</v>
      </c>
      <c r="AT7" s="23">
        <v>0.7</v>
      </c>
      <c r="AU7" s="23" t="s">
        <v>93</v>
      </c>
      <c r="AV7" s="23">
        <v>1</v>
      </c>
      <c r="AW7" s="23">
        <v>26.4</v>
      </c>
      <c r="AX7" s="23" t="s">
        <v>92</v>
      </c>
      <c r="AY7" s="23">
        <v>198</v>
      </c>
      <c r="AZ7" s="23" t="s">
        <v>97</v>
      </c>
      <c r="BA7" s="23">
        <v>4.18</v>
      </c>
      <c r="BB7" s="23">
        <v>0.14000000000000001</v>
      </c>
      <c r="BC7" s="23">
        <v>2.4</v>
      </c>
      <c r="BD7" s="23" t="s">
        <v>97</v>
      </c>
      <c r="BE7" s="23">
        <v>1.25</v>
      </c>
      <c r="BF7" s="23">
        <v>101</v>
      </c>
      <c r="BG7" s="23">
        <v>22</v>
      </c>
      <c r="BH7" s="23" t="s">
        <v>92</v>
      </c>
      <c r="BI7" s="23">
        <v>187</v>
      </c>
      <c r="BJ7" s="23">
        <v>6</v>
      </c>
      <c r="BK7" s="23" t="s">
        <v>93</v>
      </c>
      <c r="BL7" s="23">
        <v>21.6</v>
      </c>
      <c r="BM7" s="23">
        <v>1.05</v>
      </c>
      <c r="BN7" s="23">
        <v>0.01</v>
      </c>
      <c r="BO7" s="23">
        <v>26.12</v>
      </c>
      <c r="BP7" s="23" t="s">
        <v>98</v>
      </c>
      <c r="BQ7" s="23">
        <v>0.86</v>
      </c>
      <c r="BR7" s="23">
        <v>0.26</v>
      </c>
      <c r="BS7" s="29">
        <v>1.4997</v>
      </c>
      <c r="BT7" s="23">
        <v>0.13</v>
      </c>
      <c r="BU7" s="23" t="s">
        <v>98</v>
      </c>
      <c r="BV7" s="23">
        <v>0.01</v>
      </c>
      <c r="BW7" s="23">
        <v>18.98</v>
      </c>
      <c r="BX7" s="23">
        <v>50.32</v>
      </c>
      <c r="BY7" s="23">
        <v>0.06</v>
      </c>
      <c r="BZ7" s="26" t="s">
        <v>98</v>
      </c>
    </row>
    <row r="8" spans="1:78" ht="151.19999999999999" customHeight="1" x14ac:dyDescent="0.75">
      <c r="A8" s="27" t="s">
        <v>99</v>
      </c>
      <c r="B8" s="23" t="s">
        <v>100</v>
      </c>
      <c r="C8" s="28" t="s">
        <v>101</v>
      </c>
      <c r="D8" s="23">
        <v>3.23</v>
      </c>
      <c r="E8" s="23">
        <v>5.9</v>
      </c>
      <c r="F8" s="23">
        <v>2.5499999999999998</v>
      </c>
      <c r="G8" s="23">
        <v>1.9</v>
      </c>
      <c r="H8" s="23">
        <v>0.42</v>
      </c>
      <c r="I8" s="23">
        <v>2.89</v>
      </c>
      <c r="J8" s="23">
        <v>0.86</v>
      </c>
      <c r="K8" s="23">
        <v>28.8</v>
      </c>
      <c r="L8" s="23">
        <v>0.22</v>
      </c>
      <c r="M8" s="23" t="s">
        <v>92</v>
      </c>
      <c r="N8" s="23">
        <v>66</v>
      </c>
      <c r="O8" s="23">
        <v>64</v>
      </c>
      <c r="P8" s="23">
        <v>189</v>
      </c>
      <c r="Q8" s="23" t="s">
        <v>93</v>
      </c>
      <c r="R8" s="23">
        <v>0.6</v>
      </c>
      <c r="S8" s="23">
        <v>6.3</v>
      </c>
      <c r="T8" s="23">
        <v>247</v>
      </c>
      <c r="U8" s="23">
        <v>22.2</v>
      </c>
      <c r="V8" s="23">
        <v>193</v>
      </c>
      <c r="W8" s="23">
        <v>4.4000000000000004</v>
      </c>
      <c r="X8" s="23">
        <v>29</v>
      </c>
      <c r="Y8" s="23">
        <v>25.31</v>
      </c>
      <c r="Z8" s="23">
        <v>10.62</v>
      </c>
      <c r="AA8" s="23">
        <v>6.92</v>
      </c>
      <c r="AB8" s="23">
        <v>8</v>
      </c>
      <c r="AC8" s="23">
        <v>34.020000000000003</v>
      </c>
      <c r="AD8" s="23" t="s">
        <v>92</v>
      </c>
      <c r="AE8" s="23">
        <v>4</v>
      </c>
      <c r="AF8" s="23">
        <v>4.6399999999999997</v>
      </c>
      <c r="AG8" s="23" t="s">
        <v>94</v>
      </c>
      <c r="AH8" s="23">
        <v>131</v>
      </c>
      <c r="AI8" s="23">
        <v>29</v>
      </c>
      <c r="AJ8" s="23">
        <v>0.93</v>
      </c>
      <c r="AK8" s="23">
        <v>49</v>
      </c>
      <c r="AL8" s="23">
        <v>13</v>
      </c>
      <c r="AM8" s="23">
        <v>10</v>
      </c>
      <c r="AN8" s="23">
        <v>160</v>
      </c>
      <c r="AO8" s="23">
        <v>164</v>
      </c>
      <c r="AP8" s="23">
        <v>85</v>
      </c>
      <c r="AQ8" s="23">
        <v>36.770000000000003</v>
      </c>
      <c r="AR8" s="23">
        <v>70.400000000000006</v>
      </c>
      <c r="AS8" s="23">
        <v>0.2</v>
      </c>
      <c r="AT8" s="23">
        <v>16.100000000000001</v>
      </c>
      <c r="AU8" s="23">
        <v>8</v>
      </c>
      <c r="AV8" s="23">
        <v>9</v>
      </c>
      <c r="AW8" s="23">
        <v>33.6</v>
      </c>
      <c r="AX8" s="23">
        <v>1</v>
      </c>
      <c r="AY8" s="23">
        <v>195</v>
      </c>
      <c r="AZ8" s="23">
        <v>0.6</v>
      </c>
      <c r="BA8" s="23">
        <v>4.67</v>
      </c>
      <c r="BB8" s="23">
        <v>1.01</v>
      </c>
      <c r="BC8" s="23">
        <v>13</v>
      </c>
      <c r="BD8" s="23">
        <v>4.0999999999999996</v>
      </c>
      <c r="BE8" s="23">
        <v>1.37</v>
      </c>
      <c r="BF8" s="23">
        <v>49.19</v>
      </c>
      <c r="BG8" s="23">
        <v>170</v>
      </c>
      <c r="BH8" s="23">
        <v>2</v>
      </c>
      <c r="BI8" s="23">
        <v>169</v>
      </c>
      <c r="BJ8" s="23">
        <v>7</v>
      </c>
      <c r="BK8" s="23">
        <v>302</v>
      </c>
      <c r="BL8" s="23">
        <v>130</v>
      </c>
      <c r="BM8" s="23">
        <v>5.91</v>
      </c>
      <c r="BN8" s="23" t="s">
        <v>98</v>
      </c>
      <c r="BO8" s="23">
        <v>7.78</v>
      </c>
      <c r="BP8" s="23">
        <v>0.03</v>
      </c>
      <c r="BQ8" s="23">
        <v>3.56</v>
      </c>
      <c r="BR8" s="23">
        <v>2.1</v>
      </c>
      <c r="BS8" s="29">
        <v>6.0194000000000001</v>
      </c>
      <c r="BT8" s="23">
        <v>0.7</v>
      </c>
      <c r="BU8" s="23" t="s">
        <v>98</v>
      </c>
      <c r="BV8" s="23">
        <v>0.08</v>
      </c>
      <c r="BW8" s="23">
        <v>6.38</v>
      </c>
      <c r="BX8" s="23">
        <v>66.959999999999994</v>
      </c>
      <c r="BY8" s="23">
        <v>0.34</v>
      </c>
      <c r="BZ8" s="26">
        <v>0.03</v>
      </c>
    </row>
    <row r="9" spans="1:78" ht="56.1" customHeight="1" thickBot="1" x14ac:dyDescent="0.8">
      <c r="A9" s="11" t="s">
        <v>102</v>
      </c>
      <c r="B9" s="12" t="s">
        <v>103</v>
      </c>
      <c r="C9" s="30" t="s">
        <v>104</v>
      </c>
      <c r="D9" s="12">
        <v>0.74</v>
      </c>
      <c r="E9" s="12">
        <v>18.600000000000001</v>
      </c>
      <c r="F9" s="12">
        <v>0.89</v>
      </c>
      <c r="G9" s="12">
        <v>0.4</v>
      </c>
      <c r="H9" s="12">
        <v>0.28000000000000003</v>
      </c>
      <c r="I9" s="12">
        <v>7.99</v>
      </c>
      <c r="J9" s="12">
        <v>0.26</v>
      </c>
      <c r="K9" s="12">
        <v>21.8</v>
      </c>
      <c r="L9" s="12">
        <v>0.05</v>
      </c>
      <c r="M9" s="12" t="s">
        <v>92</v>
      </c>
      <c r="N9" s="12">
        <v>33</v>
      </c>
      <c r="O9" s="12">
        <v>25</v>
      </c>
      <c r="P9" s="12">
        <v>56</v>
      </c>
      <c r="Q9" s="12" t="s">
        <v>93</v>
      </c>
      <c r="R9" s="12">
        <v>0.1</v>
      </c>
      <c r="S9" s="12" t="s">
        <v>94</v>
      </c>
      <c r="T9" s="12">
        <v>393</v>
      </c>
      <c r="U9" s="12">
        <v>6.5</v>
      </c>
      <c r="V9" s="12">
        <v>20</v>
      </c>
      <c r="W9" s="12">
        <v>0.8</v>
      </c>
      <c r="X9" s="12" t="s">
        <v>95</v>
      </c>
      <c r="Y9" s="12">
        <v>44.25</v>
      </c>
      <c r="Z9" s="12">
        <v>18.920000000000002</v>
      </c>
      <c r="AA9" s="12">
        <v>12.83</v>
      </c>
      <c r="AB9" s="12">
        <v>3</v>
      </c>
      <c r="AC9" s="12">
        <v>62.83</v>
      </c>
      <c r="AD9" s="12" t="s">
        <v>92</v>
      </c>
      <c r="AE9" s="12">
        <v>1</v>
      </c>
      <c r="AF9" s="12">
        <v>8.5399999999999991</v>
      </c>
      <c r="AG9" s="12" t="s">
        <v>94</v>
      </c>
      <c r="AH9" s="12">
        <v>222</v>
      </c>
      <c r="AI9" s="12" t="s">
        <v>95</v>
      </c>
      <c r="AJ9" s="12">
        <v>1.24</v>
      </c>
      <c r="AK9" s="12">
        <v>86</v>
      </c>
      <c r="AL9" s="12">
        <v>63</v>
      </c>
      <c r="AM9" s="12">
        <v>3</v>
      </c>
      <c r="AN9" s="12">
        <v>251</v>
      </c>
      <c r="AO9" s="12">
        <v>24</v>
      </c>
      <c r="AP9" s="12">
        <v>26</v>
      </c>
      <c r="AQ9" s="12">
        <v>58.16</v>
      </c>
      <c r="AR9" s="12">
        <v>14.1</v>
      </c>
      <c r="AS9" s="12" t="s">
        <v>96</v>
      </c>
      <c r="AT9" s="12">
        <v>0.8</v>
      </c>
      <c r="AU9" s="12" t="s">
        <v>93</v>
      </c>
      <c r="AV9" s="12">
        <v>3</v>
      </c>
      <c r="AW9" s="12">
        <v>52.9</v>
      </c>
      <c r="AX9" s="12" t="s">
        <v>92</v>
      </c>
      <c r="AY9" s="12">
        <v>276</v>
      </c>
      <c r="AZ9" s="12" t="s">
        <v>97</v>
      </c>
      <c r="BA9" s="12">
        <v>7.84</v>
      </c>
      <c r="BB9" s="12">
        <v>0.11</v>
      </c>
      <c r="BC9" s="12">
        <v>3.4</v>
      </c>
      <c r="BD9" s="12" t="s">
        <v>97</v>
      </c>
      <c r="BE9" s="12">
        <v>2.14</v>
      </c>
      <c r="BF9" s="12">
        <v>53.46</v>
      </c>
      <c r="BG9" s="12">
        <v>20</v>
      </c>
      <c r="BH9" s="12" t="s">
        <v>92</v>
      </c>
      <c r="BI9" s="12">
        <v>345</v>
      </c>
      <c r="BJ9" s="12">
        <v>9.6999999999999993</v>
      </c>
      <c r="BK9" s="12" t="s">
        <v>93</v>
      </c>
      <c r="BL9" s="12">
        <v>38</v>
      </c>
      <c r="BM9" s="12">
        <v>1.36</v>
      </c>
      <c r="BN9" s="12" t="s">
        <v>98</v>
      </c>
      <c r="BO9" s="12">
        <v>27.06</v>
      </c>
      <c r="BP9" s="12" t="s">
        <v>98</v>
      </c>
      <c r="BQ9" s="12">
        <v>1.27</v>
      </c>
      <c r="BR9" s="12">
        <v>0.42</v>
      </c>
      <c r="BS9" s="31">
        <v>2.1391399999999998</v>
      </c>
      <c r="BT9" s="12">
        <v>0.48</v>
      </c>
      <c r="BU9" s="12">
        <v>0.01</v>
      </c>
      <c r="BV9" s="12">
        <v>0.06</v>
      </c>
      <c r="BW9" s="12">
        <v>19.239999999999998</v>
      </c>
      <c r="BX9" s="12">
        <v>46.5</v>
      </c>
      <c r="BY9" s="12">
        <v>0.08</v>
      </c>
      <c r="BZ9" s="32" t="s">
        <v>98</v>
      </c>
    </row>
    <row r="10" spans="1:78" x14ac:dyDescent="0.75">
      <c r="A10" s="5" t="s">
        <v>105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20.7" thickBot="1" x14ac:dyDescent="0.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20.7" thickBot="1" x14ac:dyDescent="0.8">
      <c r="A12" s="5"/>
      <c r="B12" s="5"/>
      <c r="C12" s="5"/>
      <c r="D12" s="1" t="s">
        <v>7</v>
      </c>
      <c r="E12" s="1" t="s">
        <v>8</v>
      </c>
      <c r="F12" s="1" t="s">
        <v>7</v>
      </c>
      <c r="G12" s="1" t="s">
        <v>7</v>
      </c>
      <c r="H12" s="33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  <c r="T12" s="1" t="s">
        <v>7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20.7" thickBot="1" x14ac:dyDescent="0.8">
      <c r="A13" s="17" t="s">
        <v>9</v>
      </c>
      <c r="B13" s="17" t="s">
        <v>10</v>
      </c>
      <c r="C13" s="17" t="s">
        <v>11</v>
      </c>
      <c r="D13" s="18" t="s">
        <v>17</v>
      </c>
      <c r="E13" s="19" t="s">
        <v>83</v>
      </c>
      <c r="F13" s="19" t="s">
        <v>42</v>
      </c>
      <c r="G13" s="19" t="s">
        <v>28</v>
      </c>
      <c r="H13" s="19" t="s">
        <v>51</v>
      </c>
      <c r="I13" s="19" t="s">
        <v>48</v>
      </c>
      <c r="J13" s="19" t="s">
        <v>57</v>
      </c>
      <c r="K13" s="19" t="s">
        <v>35</v>
      </c>
      <c r="L13" s="19" t="s">
        <v>37</v>
      </c>
      <c r="M13" s="19" t="s">
        <v>61</v>
      </c>
      <c r="N13" s="19" t="s">
        <v>33</v>
      </c>
      <c r="O13" s="19" t="s">
        <v>40</v>
      </c>
      <c r="P13" s="19" t="s">
        <v>34</v>
      </c>
      <c r="Q13" s="19" t="s">
        <v>65</v>
      </c>
      <c r="R13" s="19" t="s">
        <v>70</v>
      </c>
      <c r="S13" s="19" t="s">
        <v>44</v>
      </c>
      <c r="T13" s="34" t="s">
        <v>69</v>
      </c>
      <c r="U13" s="3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x14ac:dyDescent="0.75">
      <c r="A14" s="6"/>
      <c r="B14" s="7"/>
      <c r="C14" s="7"/>
      <c r="D14" s="23" t="s">
        <v>87</v>
      </c>
      <c r="E14" s="23" t="s">
        <v>87</v>
      </c>
      <c r="F14" s="23" t="s">
        <v>88</v>
      </c>
      <c r="G14" s="23" t="s">
        <v>88</v>
      </c>
      <c r="H14" s="23" t="s">
        <v>88</v>
      </c>
      <c r="I14" s="23" t="s">
        <v>88</v>
      </c>
      <c r="J14" s="23" t="s">
        <v>88</v>
      </c>
      <c r="K14" s="23" t="s">
        <v>88</v>
      </c>
      <c r="L14" s="23" t="s">
        <v>88</v>
      </c>
      <c r="M14" s="23" t="s">
        <v>88</v>
      </c>
      <c r="N14" s="23" t="s">
        <v>88</v>
      </c>
      <c r="O14" s="23" t="s">
        <v>88</v>
      </c>
      <c r="P14" s="23" t="s">
        <v>88</v>
      </c>
      <c r="Q14" s="23" t="s">
        <v>88</v>
      </c>
      <c r="R14" s="23" t="s">
        <v>88</v>
      </c>
      <c r="S14" s="23" t="s">
        <v>88</v>
      </c>
      <c r="T14" s="23" t="s">
        <v>88</v>
      </c>
      <c r="U14" s="36" t="s">
        <v>106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60" customHeight="1" x14ac:dyDescent="0.75">
      <c r="A15" s="27" t="s">
        <v>89</v>
      </c>
      <c r="B15" s="23" t="s">
        <v>90</v>
      </c>
      <c r="C15" s="28" t="s">
        <v>91</v>
      </c>
      <c r="D15" s="23">
        <v>8.35</v>
      </c>
      <c r="E15" s="23">
        <v>18.98</v>
      </c>
      <c r="F15" s="23">
        <v>130</v>
      </c>
      <c r="G15" s="23">
        <v>217</v>
      </c>
      <c r="H15" s="23">
        <v>27.2</v>
      </c>
      <c r="I15" s="23">
        <v>124</v>
      </c>
      <c r="J15" s="23">
        <v>26.4</v>
      </c>
      <c r="K15" s="23">
        <v>6.3</v>
      </c>
      <c r="L15" s="23">
        <v>33.06</v>
      </c>
      <c r="M15" s="23">
        <v>4.18</v>
      </c>
      <c r="N15" s="23">
        <v>22.02</v>
      </c>
      <c r="O15" s="23">
        <v>4.38</v>
      </c>
      <c r="P15" s="23">
        <v>10.17</v>
      </c>
      <c r="Q15" s="23">
        <v>1.25</v>
      </c>
      <c r="R15" s="23">
        <v>6</v>
      </c>
      <c r="S15" s="23">
        <v>0.85</v>
      </c>
      <c r="T15" s="23">
        <v>187</v>
      </c>
      <c r="U15" s="26">
        <f>SUM(D15:T15)</f>
        <v>827.13999999999987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57.80000000000001" customHeight="1" x14ac:dyDescent="0.75">
      <c r="A16" s="27" t="s">
        <v>99</v>
      </c>
      <c r="B16" s="23" t="s">
        <v>100</v>
      </c>
      <c r="C16" s="28" t="s">
        <v>101</v>
      </c>
      <c r="D16" s="23">
        <v>2.89</v>
      </c>
      <c r="E16" s="23">
        <v>6.38</v>
      </c>
      <c r="F16" s="23">
        <v>131</v>
      </c>
      <c r="G16" s="23">
        <v>247</v>
      </c>
      <c r="H16" s="23">
        <v>36.770000000000003</v>
      </c>
      <c r="I16" s="23">
        <v>160</v>
      </c>
      <c r="J16" s="23">
        <v>33.6</v>
      </c>
      <c r="K16" s="23">
        <v>6.92</v>
      </c>
      <c r="L16" s="23">
        <v>34.020000000000003</v>
      </c>
      <c r="M16" s="23">
        <v>4.67</v>
      </c>
      <c r="N16" s="23">
        <v>25.31</v>
      </c>
      <c r="O16" s="23">
        <v>4.6399999999999997</v>
      </c>
      <c r="P16" s="23">
        <v>10.62</v>
      </c>
      <c r="Q16" s="23">
        <v>1.37</v>
      </c>
      <c r="R16" s="23">
        <v>7</v>
      </c>
      <c r="S16" s="23">
        <v>0.93</v>
      </c>
      <c r="T16" s="23">
        <v>169</v>
      </c>
      <c r="U16" s="26">
        <f t="shared" ref="U16:U17" si="0">SUM(D16:T16)</f>
        <v>882.11999999999978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57.9" customHeight="1" thickBot="1" x14ac:dyDescent="0.8">
      <c r="A17" s="11" t="s">
        <v>102</v>
      </c>
      <c r="B17" s="12" t="s">
        <v>103</v>
      </c>
      <c r="C17" s="30" t="s">
        <v>104</v>
      </c>
      <c r="D17" s="12">
        <v>7.99</v>
      </c>
      <c r="E17" s="12">
        <v>19.239999999999998</v>
      </c>
      <c r="F17" s="12">
        <v>222</v>
      </c>
      <c r="G17" s="12">
        <v>393</v>
      </c>
      <c r="H17" s="12">
        <v>58.16</v>
      </c>
      <c r="I17" s="12">
        <v>251</v>
      </c>
      <c r="J17" s="12">
        <v>52.9</v>
      </c>
      <c r="K17" s="12">
        <v>12.83</v>
      </c>
      <c r="L17" s="12">
        <v>62.83</v>
      </c>
      <c r="M17" s="12">
        <v>7.84</v>
      </c>
      <c r="N17" s="12">
        <v>44.25</v>
      </c>
      <c r="O17" s="12">
        <v>8.5399999999999991</v>
      </c>
      <c r="P17" s="12">
        <v>18.920000000000002</v>
      </c>
      <c r="Q17" s="12">
        <v>2.14</v>
      </c>
      <c r="R17" s="12">
        <v>9.6999999999999993</v>
      </c>
      <c r="S17" s="12">
        <v>1.24</v>
      </c>
      <c r="T17" s="12">
        <v>345</v>
      </c>
      <c r="U17" s="32">
        <f t="shared" si="0"/>
        <v>1517.5800000000002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x14ac:dyDescent="0.75">
      <c r="A18" s="5"/>
      <c r="B18" s="37"/>
      <c r="C18" s="3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20.7" thickBot="1" x14ac:dyDescent="0.8">
      <c r="A19" s="38"/>
      <c r="B19" s="37"/>
      <c r="C19" s="37"/>
      <c r="D19" s="5"/>
      <c r="E19" s="5"/>
      <c r="F19" s="39">
        <v>32</v>
      </c>
      <c r="G19" s="40">
        <v>73</v>
      </c>
      <c r="H19" s="40">
        <v>7.9</v>
      </c>
      <c r="I19" s="40">
        <v>33</v>
      </c>
      <c r="J19" s="40">
        <v>5.7</v>
      </c>
      <c r="K19" s="40">
        <v>1.24</v>
      </c>
      <c r="L19" s="40">
        <v>5.2</v>
      </c>
      <c r="M19" s="40">
        <v>0.85</v>
      </c>
      <c r="N19" s="40">
        <v>5.8</v>
      </c>
      <c r="O19" s="40">
        <v>1.04</v>
      </c>
      <c r="P19" s="40">
        <v>3.4</v>
      </c>
      <c r="Q19" s="40">
        <v>0.5</v>
      </c>
      <c r="R19" s="40">
        <v>3.1</v>
      </c>
      <c r="S19" s="41">
        <v>0.48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20.7" thickBot="1" x14ac:dyDescent="0.8">
      <c r="A20" s="5" t="s">
        <v>107</v>
      </c>
      <c r="B20" s="5"/>
      <c r="C20" s="5"/>
      <c r="D20" s="1" t="s">
        <v>7</v>
      </c>
      <c r="E20" s="1" t="s">
        <v>8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  <c r="T20" s="3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20.7" thickBot="1" x14ac:dyDescent="0.8">
      <c r="A21" s="17" t="s">
        <v>9</v>
      </c>
      <c r="B21" s="17" t="s">
        <v>10</v>
      </c>
      <c r="C21" s="17" t="s">
        <v>11</v>
      </c>
      <c r="D21" s="18" t="s">
        <v>17</v>
      </c>
      <c r="E21" s="19" t="s">
        <v>83</v>
      </c>
      <c r="F21" s="19" t="s">
        <v>42</v>
      </c>
      <c r="G21" s="19" t="s">
        <v>28</v>
      </c>
      <c r="H21" s="19" t="s">
        <v>51</v>
      </c>
      <c r="I21" s="19" t="s">
        <v>48</v>
      </c>
      <c r="J21" s="19" t="s">
        <v>57</v>
      </c>
      <c r="K21" s="19" t="s">
        <v>35</v>
      </c>
      <c r="L21" s="19" t="s">
        <v>37</v>
      </c>
      <c r="M21" s="19" t="s">
        <v>61</v>
      </c>
      <c r="N21" s="19" t="s">
        <v>33</v>
      </c>
      <c r="O21" s="19" t="s">
        <v>40</v>
      </c>
      <c r="P21" s="19" t="s">
        <v>34</v>
      </c>
      <c r="Q21" s="19" t="s">
        <v>65</v>
      </c>
      <c r="R21" s="19" t="s">
        <v>70</v>
      </c>
      <c r="S21" s="22" t="s">
        <v>44</v>
      </c>
      <c r="T21" s="3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x14ac:dyDescent="0.75">
      <c r="A22" s="6"/>
      <c r="B22" s="7"/>
      <c r="C22" s="7"/>
      <c r="D22" s="23" t="s">
        <v>87</v>
      </c>
      <c r="E22" s="23" t="s">
        <v>87</v>
      </c>
      <c r="F22" s="23" t="s">
        <v>88</v>
      </c>
      <c r="G22" s="23" t="s">
        <v>88</v>
      </c>
      <c r="H22" s="23" t="s">
        <v>88</v>
      </c>
      <c r="I22" s="23" t="s">
        <v>88</v>
      </c>
      <c r="J22" s="23" t="s">
        <v>88</v>
      </c>
      <c r="K22" s="23" t="s">
        <v>88</v>
      </c>
      <c r="L22" s="23" t="s">
        <v>88</v>
      </c>
      <c r="M22" s="23" t="s">
        <v>88</v>
      </c>
      <c r="N22" s="23" t="s">
        <v>88</v>
      </c>
      <c r="O22" s="23" t="s">
        <v>88</v>
      </c>
      <c r="P22" s="23" t="s">
        <v>88</v>
      </c>
      <c r="Q22" s="23" t="s">
        <v>88</v>
      </c>
      <c r="R22" s="23" t="s">
        <v>88</v>
      </c>
      <c r="S22" s="26" t="s">
        <v>88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46.8" customHeight="1" x14ac:dyDescent="0.75">
      <c r="A23" s="27" t="s">
        <v>89</v>
      </c>
      <c r="B23" s="23" t="s">
        <v>90</v>
      </c>
      <c r="C23" s="28" t="s">
        <v>91</v>
      </c>
      <c r="D23" s="23">
        <v>8.35</v>
      </c>
      <c r="E23" s="23">
        <v>18.98</v>
      </c>
      <c r="F23" s="29">
        <f>F15/32</f>
        <v>4.0625</v>
      </c>
      <c r="G23" s="29">
        <f>G15/73</f>
        <v>2.9726027397260273</v>
      </c>
      <c r="H23" s="29">
        <f>H15/7.9</f>
        <v>3.443037974683544</v>
      </c>
      <c r="I23" s="29">
        <f>I15/33</f>
        <v>3.7575757575757578</v>
      </c>
      <c r="J23" s="29">
        <f>J15/5.7</f>
        <v>4.6315789473684204</v>
      </c>
      <c r="K23" s="29">
        <f>K15/1.24</f>
        <v>5.0806451612903221</v>
      </c>
      <c r="L23" s="29">
        <f>L15/5.2</f>
        <v>6.3576923076923082</v>
      </c>
      <c r="M23" s="29">
        <f>M15/0.85</f>
        <v>4.9176470588235288</v>
      </c>
      <c r="N23" s="29">
        <f>N15/5.8</f>
        <v>3.796551724137931</v>
      </c>
      <c r="O23" s="29">
        <f>O15/1.04</f>
        <v>4.2115384615384617</v>
      </c>
      <c r="P23" s="29">
        <f>P15/3.4</f>
        <v>2.9911764705882353</v>
      </c>
      <c r="Q23" s="29">
        <f>Q15/0.5</f>
        <v>2.5</v>
      </c>
      <c r="R23" s="29">
        <f>R15/3.1</f>
        <v>1.9354838709677418</v>
      </c>
      <c r="S23" s="42">
        <f>S15/0.48</f>
        <v>1.7708333333333333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59.6" customHeight="1" x14ac:dyDescent="0.75">
      <c r="A24" s="27" t="s">
        <v>99</v>
      </c>
      <c r="B24" s="23" t="s">
        <v>100</v>
      </c>
      <c r="C24" s="28" t="s">
        <v>101</v>
      </c>
      <c r="D24" s="23">
        <v>2.89</v>
      </c>
      <c r="E24" s="23">
        <v>6.38</v>
      </c>
      <c r="F24" s="29">
        <f t="shared" ref="F24:F25" si="1">F16/32</f>
        <v>4.09375</v>
      </c>
      <c r="G24" s="29">
        <f t="shared" ref="G24:G25" si="2">G16/73</f>
        <v>3.3835616438356166</v>
      </c>
      <c r="H24" s="29">
        <f t="shared" ref="H24:H25" si="3">H16/7.9</f>
        <v>4.6544303797468354</v>
      </c>
      <c r="I24" s="29">
        <f t="shared" ref="I24:I25" si="4">I16/33</f>
        <v>4.8484848484848486</v>
      </c>
      <c r="J24" s="29">
        <f t="shared" ref="J24:J25" si="5">J16/5.7</f>
        <v>5.8947368421052628</v>
      </c>
      <c r="K24" s="29">
        <f t="shared" ref="K24:K25" si="6">K16/1.24</f>
        <v>5.580645161290323</v>
      </c>
      <c r="L24" s="29">
        <f t="shared" ref="L24:L25" si="7">L16/5.2</f>
        <v>6.542307692307693</v>
      </c>
      <c r="M24" s="29">
        <f t="shared" ref="M24:M25" si="8">M16/0.85</f>
        <v>5.4941176470588236</v>
      </c>
      <c r="N24" s="29">
        <f t="shared" ref="N24:N25" si="9">N16/5.8</f>
        <v>4.363793103448276</v>
      </c>
      <c r="O24" s="29">
        <f t="shared" ref="O24:O25" si="10">O16/1.04</f>
        <v>4.4615384615384608</v>
      </c>
      <c r="P24" s="29">
        <f t="shared" ref="P24:P25" si="11">P16/3.4</f>
        <v>3.1235294117647059</v>
      </c>
      <c r="Q24" s="29">
        <f t="shared" ref="Q24:Q25" si="12">Q16/0.5</f>
        <v>2.74</v>
      </c>
      <c r="R24" s="29">
        <f t="shared" ref="R24:R25" si="13">R16/3.1</f>
        <v>2.258064516129032</v>
      </c>
      <c r="S24" s="42">
        <f t="shared" ref="S24:S25" si="14">S16/0.48</f>
        <v>1.9375000000000002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59.7" customHeight="1" thickBot="1" x14ac:dyDescent="0.8">
      <c r="A25" s="11" t="s">
        <v>102</v>
      </c>
      <c r="B25" s="12" t="s">
        <v>103</v>
      </c>
      <c r="C25" s="30" t="s">
        <v>104</v>
      </c>
      <c r="D25" s="12">
        <v>7.99</v>
      </c>
      <c r="E25" s="12">
        <v>19.239999999999998</v>
      </c>
      <c r="F25" s="31">
        <f t="shared" si="1"/>
        <v>6.9375</v>
      </c>
      <c r="G25" s="31">
        <f t="shared" si="2"/>
        <v>5.3835616438356162</v>
      </c>
      <c r="H25" s="31">
        <f t="shared" si="3"/>
        <v>7.3620253164556955</v>
      </c>
      <c r="I25" s="31">
        <f t="shared" si="4"/>
        <v>7.6060606060606064</v>
      </c>
      <c r="J25" s="31">
        <f t="shared" si="5"/>
        <v>9.280701754385964</v>
      </c>
      <c r="K25" s="31">
        <f t="shared" si="6"/>
        <v>10.346774193548388</v>
      </c>
      <c r="L25" s="31">
        <f t="shared" si="7"/>
        <v>12.082692307692307</v>
      </c>
      <c r="M25" s="31">
        <f t="shared" si="8"/>
        <v>9.2235294117647051</v>
      </c>
      <c r="N25" s="31">
        <f t="shared" si="9"/>
        <v>7.6293103448275863</v>
      </c>
      <c r="O25" s="31">
        <f t="shared" si="10"/>
        <v>8.2115384615384599</v>
      </c>
      <c r="P25" s="31">
        <f t="shared" si="11"/>
        <v>5.5647058823529418</v>
      </c>
      <c r="Q25" s="31">
        <f t="shared" si="12"/>
        <v>4.28</v>
      </c>
      <c r="R25" s="31">
        <f t="shared" si="13"/>
        <v>3.129032258064516</v>
      </c>
      <c r="S25" s="43">
        <f t="shared" si="14"/>
        <v>2.5833333333333335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Liner</dc:creator>
  <cp:lastModifiedBy>Thomas Liner</cp:lastModifiedBy>
  <dcterms:created xsi:type="dcterms:W3CDTF">2023-09-14T19:56:05Z</dcterms:created>
  <dcterms:modified xsi:type="dcterms:W3CDTF">2023-09-15T12:33:43Z</dcterms:modified>
</cp:coreProperties>
</file>